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9075"/>
  </bookViews>
  <sheets>
    <sheet name="сорт C" sheetId="2" r:id="rId1"/>
    <sheet name="В" sheetId="1" r:id="rId2"/>
  </sheets>
  <definedNames>
    <definedName name="_xlnm.Print_Area" localSheetId="0">'сорт C'!$A$1:$Q$40</definedName>
  </definedNames>
  <calcPr calcId="145621"/>
</workbook>
</file>

<file path=xl/calcChain.xml><?xml version="1.0" encoding="utf-8"?>
<calcChain xmlns="http://schemas.openxmlformats.org/spreadsheetml/2006/main">
  <c r="F5" i="2" l="1"/>
  <c r="F6" i="2" l="1"/>
  <c r="G6" i="2" s="1"/>
  <c r="H6" i="2" s="1"/>
  <c r="F7" i="2"/>
  <c r="G7" i="2" s="1"/>
  <c r="H7" i="2" s="1"/>
  <c r="F8" i="2"/>
  <c r="F9" i="2"/>
  <c r="F10" i="2"/>
  <c r="G10" i="2" s="1"/>
  <c r="H10" i="2" s="1"/>
  <c r="F11" i="2"/>
  <c r="G11" i="2" s="1"/>
  <c r="H11" i="2" s="1"/>
  <c r="F12" i="2"/>
  <c r="G12" i="2" s="1"/>
  <c r="H12" i="2" s="1"/>
  <c r="F13" i="2"/>
  <c r="G5" i="2"/>
  <c r="H5" i="2" s="1"/>
  <c r="M13" i="2"/>
  <c r="J13" i="2"/>
  <c r="K13" i="2" s="1"/>
  <c r="G13" i="2"/>
  <c r="H13" i="2" s="1"/>
  <c r="M12" i="2"/>
  <c r="J12" i="2"/>
  <c r="K12" i="2" s="1"/>
  <c r="M11" i="2"/>
  <c r="J11" i="2"/>
  <c r="M10" i="2"/>
  <c r="J10" i="2"/>
  <c r="K10" i="2" s="1"/>
  <c r="M9" i="2"/>
  <c r="J9" i="2"/>
  <c r="K9" i="2" s="1"/>
  <c r="G9" i="2"/>
  <c r="H9" i="2" s="1"/>
  <c r="M8" i="2"/>
  <c r="H8" i="2"/>
  <c r="M7" i="2"/>
  <c r="J7" i="2"/>
  <c r="K7" i="2" s="1"/>
  <c r="M6" i="2"/>
  <c r="J6" i="2"/>
  <c r="M5" i="2"/>
  <c r="J5" i="2"/>
  <c r="K5" i="2" s="1"/>
  <c r="K11" i="2" l="1"/>
  <c r="Q11" i="2"/>
  <c r="K6" i="2"/>
  <c r="Q6" i="2"/>
  <c r="Q14" i="2" s="1"/>
  <c r="M5" i="1"/>
  <c r="M6" i="1"/>
  <c r="M7" i="1"/>
  <c r="M8" i="1"/>
  <c r="M9" i="1"/>
  <c r="M10" i="1"/>
  <c r="M11" i="1"/>
  <c r="M12" i="1"/>
  <c r="M13" i="1"/>
  <c r="M4" i="1"/>
  <c r="G13" i="1" l="1"/>
  <c r="H13" i="1" s="1"/>
  <c r="H7" i="1" l="1"/>
  <c r="J6" i="1" l="1"/>
  <c r="K6" i="1" s="1"/>
  <c r="G6" i="1"/>
  <c r="H6" i="1" s="1"/>
  <c r="J5" i="1" l="1"/>
  <c r="J8" i="1"/>
  <c r="K8" i="1" s="1"/>
  <c r="J9" i="1"/>
  <c r="K9" i="1" s="1"/>
  <c r="J10" i="1"/>
  <c r="K10" i="1" s="1"/>
  <c r="J11" i="1"/>
  <c r="K11" i="1" s="1"/>
  <c r="J12" i="1"/>
  <c r="K12" i="1" s="1"/>
  <c r="J4" i="1"/>
  <c r="G4" i="1"/>
  <c r="H4" i="1" s="1"/>
  <c r="G5" i="1"/>
  <c r="H5" i="1" s="1"/>
  <c r="G8" i="1"/>
  <c r="H8" i="1" s="1"/>
  <c r="G9" i="1"/>
  <c r="H9" i="1" s="1"/>
  <c r="G10" i="1"/>
  <c r="H10" i="1" s="1"/>
  <c r="G11" i="1"/>
  <c r="G12" i="1"/>
  <c r="H12" i="1" s="1"/>
  <c r="K5" i="1" l="1"/>
  <c r="O5" i="1"/>
  <c r="K4" i="1"/>
  <c r="O4" i="1"/>
  <c r="H11" i="1"/>
</calcChain>
</file>

<file path=xl/sharedStrings.xml><?xml version="1.0" encoding="utf-8"?>
<sst xmlns="http://schemas.openxmlformats.org/spreadsheetml/2006/main" count="105" uniqueCount="22">
  <si>
    <t>Цена</t>
  </si>
  <si>
    <t>1 доска</t>
  </si>
  <si>
    <t>1 м2</t>
  </si>
  <si>
    <t>мм.</t>
  </si>
  <si>
    <t>Вагонка</t>
  </si>
  <si>
    <t>Доска пола</t>
  </si>
  <si>
    <t>Терассная доска</t>
  </si>
  <si>
    <t>Палубная доска</t>
  </si>
  <si>
    <t>Имитация брусса</t>
  </si>
  <si>
    <t>Блок хаус</t>
  </si>
  <si>
    <t>Сайдинг</t>
  </si>
  <si>
    <t>Т</t>
  </si>
  <si>
    <t>Ш</t>
  </si>
  <si>
    <t>Д</t>
  </si>
  <si>
    <t>Цена (руб)</t>
  </si>
  <si>
    <t>Цена за 1м3 (руб)</t>
  </si>
  <si>
    <t>Розница</t>
  </si>
  <si>
    <t>Лиственница</t>
  </si>
  <si>
    <t>Закуп ЗЕЛЕНАЯ</t>
  </si>
  <si>
    <t>Доска пола, сосна АВ</t>
  </si>
  <si>
    <t>Имитация бруса, сосна АВ</t>
  </si>
  <si>
    <t>Закуп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</si>
</sst>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р.&quot;"/>
    <numFmt numFmtId="165" formatCode="#,##0.00&quot;р.&quot;"/>
    <numFmt numFmtId="166" formatCode="#,##0.000&quot;р.&quot;"/>
    <numFmt numFmtId="167" formatCode="0.0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6" fontId="0" fillId="0" borderId="0" xfId="0" applyNumberFormat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164" fontId="4" fillId="2" borderId="18" xfId="0" applyNumberFormat="1" applyFont="1" applyFill="1" applyBorder="1" applyAlignment="1">
      <alignment horizontal="left" vertical="center"/>
    </xf>
    <xf numFmtId="164" fontId="4" fillId="2" borderId="19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165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left" vertical="center"/>
    </xf>
    <xf numFmtId="164" fontId="2" fillId="2" borderId="22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164" fontId="4" fillId="2" borderId="22" xfId="0" applyNumberFormat="1" applyFont="1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view="pageBreakPreview" zoomScale="130" zoomScaleNormal="100" zoomScaleSheetLayoutView="130" workbookViewId="0">
      <selection activeCell="B28" sqref="B28"/>
    </sheetView>
  </sheetViews>
  <sheetFormatPr defaultRowHeight="15" outlineLevelCol="1" x14ac:dyDescent="0.25"/>
  <cols>
    <col min="1" max="1" width="3.7109375" customWidth="1"/>
    <col min="2" max="2" width="30.140625" customWidth="1"/>
    <col min="3" max="5" width="5.7109375" customWidth="1"/>
    <col min="6" max="6" width="10.7109375" customWidth="1"/>
    <col min="7" max="8" width="9.7109375" customWidth="1"/>
    <col min="9" max="9" width="10.7109375" hidden="1" customWidth="1" outlineLevel="1"/>
    <col min="10" max="11" width="9.7109375" hidden="1" customWidth="1" outlineLevel="1"/>
    <col min="12" max="12" width="10.7109375" hidden="1" customWidth="1" outlineLevel="1"/>
    <col min="13" max="14" width="9.7109375" hidden="1" customWidth="1" outlineLevel="1"/>
    <col min="15" max="15" width="3" customWidth="1" collapsed="1"/>
    <col min="16" max="17" width="0" hidden="1" customWidth="1" outlineLevel="1"/>
    <col min="18" max="18" width="11.42578125" customWidth="1" collapsed="1"/>
    <col min="19" max="20" width="11.7109375" bestFit="1" customWidth="1"/>
  </cols>
  <sheetData>
    <row r="1" spans="1:24" ht="19.5" customHeight="1" thickBot="1" x14ac:dyDescent="0.3"/>
    <row r="2" spans="1:24" s="5" customFormat="1" ht="17.100000000000001" customHeight="1" thickBot="1" x14ac:dyDescent="0.3">
      <c r="A2" s="6"/>
      <c r="B2" s="7" t="s">
        <v>17</v>
      </c>
      <c r="C2" s="7"/>
      <c r="D2" s="7"/>
      <c r="E2" s="8"/>
      <c r="F2" s="66" t="s">
        <v>16</v>
      </c>
      <c r="G2" s="67"/>
      <c r="H2" s="68"/>
      <c r="I2" s="73" t="s">
        <v>21</v>
      </c>
      <c r="J2" s="73"/>
      <c r="K2" s="74"/>
      <c r="L2" s="66" t="s">
        <v>18</v>
      </c>
      <c r="M2" s="67"/>
      <c r="N2" s="68"/>
      <c r="O2" s="4"/>
      <c r="P2" s="4"/>
      <c r="Q2" s="4"/>
    </row>
    <row r="3" spans="1:24" s="5" customFormat="1" ht="17.100000000000001" customHeight="1" x14ac:dyDescent="0.25">
      <c r="A3" s="16"/>
      <c r="B3" s="14"/>
      <c r="C3" s="59" t="s">
        <v>11</v>
      </c>
      <c r="D3" s="59" t="s">
        <v>12</v>
      </c>
      <c r="E3" s="60" t="s">
        <v>13</v>
      </c>
      <c r="F3" s="69" t="s">
        <v>15</v>
      </c>
      <c r="G3" s="71" t="s">
        <v>0</v>
      </c>
      <c r="H3" s="72"/>
      <c r="I3" s="75" t="s">
        <v>15</v>
      </c>
      <c r="J3" s="77" t="s">
        <v>14</v>
      </c>
      <c r="K3" s="78"/>
      <c r="L3" s="69" t="s">
        <v>15</v>
      </c>
      <c r="M3" s="71" t="s">
        <v>14</v>
      </c>
      <c r="N3" s="72"/>
      <c r="O3" s="4"/>
      <c r="P3" s="4"/>
      <c r="Q3" s="4"/>
    </row>
    <row r="4" spans="1:24" s="5" customFormat="1" ht="17.100000000000001" customHeight="1" x14ac:dyDescent="0.25">
      <c r="A4" s="17"/>
      <c r="B4" s="15"/>
      <c r="C4" s="9" t="s">
        <v>3</v>
      </c>
      <c r="D4" s="9" t="s">
        <v>3</v>
      </c>
      <c r="E4" s="10" t="s">
        <v>3</v>
      </c>
      <c r="F4" s="70"/>
      <c r="G4" s="9" t="s">
        <v>1</v>
      </c>
      <c r="H4" s="10" t="s">
        <v>2</v>
      </c>
      <c r="I4" s="76"/>
      <c r="J4" s="50" t="s">
        <v>1</v>
      </c>
      <c r="K4" s="51" t="s">
        <v>2</v>
      </c>
      <c r="L4" s="70"/>
      <c r="M4" s="9" t="s">
        <v>1</v>
      </c>
      <c r="N4" s="10" t="s">
        <v>2</v>
      </c>
      <c r="O4" s="2"/>
      <c r="P4" s="3"/>
      <c r="Q4" s="3"/>
    </row>
    <row r="5" spans="1:24" s="5" customFormat="1" ht="25.5" customHeight="1" x14ac:dyDescent="0.25">
      <c r="A5" s="25">
        <v>1</v>
      </c>
      <c r="B5" s="61" t="s">
        <v>4</v>
      </c>
      <c r="C5" s="28">
        <v>18</v>
      </c>
      <c r="D5" s="28">
        <v>95</v>
      </c>
      <c r="E5" s="29">
        <v>4000</v>
      </c>
      <c r="F5" s="30">
        <f>I5*1.25</f>
        <v>25625</v>
      </c>
      <c r="G5" s="31">
        <f>F5/(1/(C5*D5*E5/1000000000))</f>
        <v>175.27500000000001</v>
      </c>
      <c r="H5" s="32">
        <f>(G5/(D5*E5/1000000))</f>
        <v>461.25</v>
      </c>
      <c r="I5" s="52">
        <v>20500</v>
      </c>
      <c r="J5" s="53">
        <f>I5/(1/(C5*D5*E5/1000000000))</f>
        <v>140.22</v>
      </c>
      <c r="K5" s="54">
        <f>(J5/(D5*E5/1000000))</f>
        <v>369</v>
      </c>
      <c r="L5" s="11"/>
      <c r="M5" s="31">
        <f>N5/(1/(D5*E5/1000000))</f>
        <v>133</v>
      </c>
      <c r="N5" s="12">
        <v>350</v>
      </c>
      <c r="O5" s="20"/>
      <c r="P5" s="49"/>
      <c r="Q5" s="21"/>
    </row>
    <row r="6" spans="1:24" s="5" customFormat="1" ht="25.5" customHeight="1" x14ac:dyDescent="0.25">
      <c r="A6" s="25">
        <v>2</v>
      </c>
      <c r="B6" s="61" t="s">
        <v>5</v>
      </c>
      <c r="C6" s="28">
        <v>28</v>
      </c>
      <c r="D6" s="28">
        <v>120</v>
      </c>
      <c r="E6" s="29">
        <v>4000</v>
      </c>
      <c r="F6" s="30">
        <f t="shared" ref="F6:F13" si="0">I6*1.25</f>
        <v>25625</v>
      </c>
      <c r="G6" s="31">
        <f t="shared" ref="G6:G7" si="1">F6/(1/(C6*D6*E6/1000000000))</f>
        <v>344.40000000000003</v>
      </c>
      <c r="H6" s="32">
        <f t="shared" ref="H6:H13" si="2">(G6/(D6*E6/1000000))</f>
        <v>717.50000000000011</v>
      </c>
      <c r="I6" s="52">
        <v>20500</v>
      </c>
      <c r="J6" s="53">
        <f t="shared" ref="J6:J7" si="3">I6/(1/(C6*D6*E6/1000000000))</f>
        <v>275.52000000000004</v>
      </c>
      <c r="K6" s="54">
        <f t="shared" ref="K6:K7" si="4">(J6/(D6*E6/1000000))</f>
        <v>574.00000000000011</v>
      </c>
      <c r="L6" s="11"/>
      <c r="M6" s="31">
        <f t="shared" ref="M6:M13" si="5">N6/(1/(D6*E6/1000000))</f>
        <v>259.2</v>
      </c>
      <c r="N6" s="12">
        <v>540</v>
      </c>
      <c r="O6" s="1"/>
      <c r="P6" s="1">
        <v>44</v>
      </c>
      <c r="Q6" s="18">
        <f>P6*J6</f>
        <v>12122.880000000001</v>
      </c>
    </row>
    <row r="7" spans="1:24" s="5" customFormat="1" ht="25.5" customHeight="1" x14ac:dyDescent="0.25">
      <c r="A7" s="25">
        <v>3</v>
      </c>
      <c r="B7" s="61" t="s">
        <v>5</v>
      </c>
      <c r="C7" s="28">
        <v>28</v>
      </c>
      <c r="D7" s="28">
        <v>145</v>
      </c>
      <c r="E7" s="29">
        <v>4000</v>
      </c>
      <c r="F7" s="30">
        <f t="shared" si="0"/>
        <v>25625</v>
      </c>
      <c r="G7" s="31">
        <f t="shared" si="1"/>
        <v>416.15000000000003</v>
      </c>
      <c r="H7" s="32">
        <f t="shared" si="2"/>
        <v>717.50000000000011</v>
      </c>
      <c r="I7" s="52">
        <v>20500</v>
      </c>
      <c r="J7" s="53">
        <f t="shared" si="3"/>
        <v>332.92</v>
      </c>
      <c r="K7" s="54">
        <f t="shared" si="4"/>
        <v>574.00000000000011</v>
      </c>
      <c r="L7" s="11"/>
      <c r="M7" s="31">
        <f t="shared" si="5"/>
        <v>313.2</v>
      </c>
      <c r="N7" s="12">
        <v>540</v>
      </c>
      <c r="O7" s="1"/>
      <c r="P7" s="1"/>
      <c r="Q7" s="1"/>
    </row>
    <row r="8" spans="1:24" s="5" customFormat="1" ht="25.5" customHeight="1" x14ac:dyDescent="0.25">
      <c r="A8" s="25">
        <v>4</v>
      </c>
      <c r="B8" s="61" t="s">
        <v>19</v>
      </c>
      <c r="C8" s="28">
        <v>28</v>
      </c>
      <c r="D8" s="28">
        <v>145</v>
      </c>
      <c r="E8" s="29">
        <v>3000</v>
      </c>
      <c r="F8" s="30">
        <f t="shared" si="0"/>
        <v>25625</v>
      </c>
      <c r="G8" s="31">
        <v>343</v>
      </c>
      <c r="H8" s="32">
        <f t="shared" si="2"/>
        <v>788.50574712643675</v>
      </c>
      <c r="I8" s="52">
        <v>20500</v>
      </c>
      <c r="J8" s="64"/>
      <c r="K8" s="55"/>
      <c r="L8" s="11"/>
      <c r="M8" s="31">
        <f t="shared" si="5"/>
        <v>269.7</v>
      </c>
      <c r="N8" s="12">
        <v>620</v>
      </c>
    </row>
    <row r="9" spans="1:24" s="5" customFormat="1" ht="25.5" customHeight="1" x14ac:dyDescent="0.25">
      <c r="A9" s="25">
        <v>5</v>
      </c>
      <c r="B9" s="61" t="s">
        <v>6</v>
      </c>
      <c r="C9" s="28">
        <v>28</v>
      </c>
      <c r="D9" s="28">
        <v>145</v>
      </c>
      <c r="E9" s="29">
        <v>4000</v>
      </c>
      <c r="F9" s="30">
        <f t="shared" si="0"/>
        <v>25625</v>
      </c>
      <c r="G9" s="31">
        <f t="shared" ref="G9:G13" si="6">F9/(1/(C9*D9*E9/1000000000))</f>
        <v>416.15000000000003</v>
      </c>
      <c r="H9" s="32">
        <f t="shared" si="2"/>
        <v>717.50000000000011</v>
      </c>
      <c r="I9" s="52">
        <v>20500</v>
      </c>
      <c r="J9" s="53">
        <f>I9/(1/(C9*D9*E9/1000000000))</f>
        <v>332.92</v>
      </c>
      <c r="K9" s="54">
        <f>(J9/(D9*E9/1000000))</f>
        <v>574.00000000000011</v>
      </c>
      <c r="L9" s="11"/>
      <c r="M9" s="31">
        <f t="shared" si="5"/>
        <v>313.2</v>
      </c>
      <c r="N9" s="12">
        <v>540</v>
      </c>
      <c r="O9" s="18"/>
      <c r="P9" s="1"/>
      <c r="Q9" s="1"/>
      <c r="R9" s="19"/>
      <c r="S9" s="19"/>
    </row>
    <row r="10" spans="1:24" s="5" customFormat="1" ht="25.5" customHeight="1" x14ac:dyDescent="0.25">
      <c r="A10" s="25">
        <v>6</v>
      </c>
      <c r="B10" s="61" t="s">
        <v>7</v>
      </c>
      <c r="C10" s="28">
        <v>27</v>
      </c>
      <c r="D10" s="28">
        <v>145</v>
      </c>
      <c r="E10" s="29">
        <v>4000</v>
      </c>
      <c r="F10" s="30">
        <f t="shared" si="0"/>
        <v>25625</v>
      </c>
      <c r="G10" s="31">
        <f t="shared" si="6"/>
        <v>401.28750000000002</v>
      </c>
      <c r="H10" s="32">
        <f t="shared" si="2"/>
        <v>691.87500000000011</v>
      </c>
      <c r="I10" s="52">
        <v>20500</v>
      </c>
      <c r="J10" s="53">
        <f>I10/(1/(C10*D10*E10/1000000000))</f>
        <v>321.03000000000003</v>
      </c>
      <c r="K10" s="54">
        <f>(J10/(D10*E10/1000000))</f>
        <v>553.50000000000011</v>
      </c>
      <c r="L10" s="11"/>
      <c r="M10" s="31">
        <f t="shared" si="5"/>
        <v>313.2</v>
      </c>
      <c r="N10" s="12">
        <v>540</v>
      </c>
      <c r="O10" s="1"/>
      <c r="P10" s="1"/>
      <c r="Q10" s="1"/>
      <c r="R10" s="24"/>
    </row>
    <row r="11" spans="1:24" s="5" customFormat="1" ht="25.5" customHeight="1" x14ac:dyDescent="0.25">
      <c r="A11" s="25">
        <v>7</v>
      </c>
      <c r="B11" s="61" t="s">
        <v>8</v>
      </c>
      <c r="C11" s="28">
        <v>25</v>
      </c>
      <c r="D11" s="28">
        <v>145</v>
      </c>
      <c r="E11" s="29">
        <v>4000</v>
      </c>
      <c r="F11" s="30">
        <f t="shared" si="0"/>
        <v>25625</v>
      </c>
      <c r="G11" s="31">
        <f t="shared" si="6"/>
        <v>371.56250000000006</v>
      </c>
      <c r="H11" s="32">
        <f t="shared" si="2"/>
        <v>640.62500000000011</v>
      </c>
      <c r="I11" s="52">
        <v>20500</v>
      </c>
      <c r="J11" s="53">
        <f>I11/(1/(C11*D11*E11/1000000000))</f>
        <v>297.25000000000006</v>
      </c>
      <c r="K11" s="54">
        <f>(J11/(D11*E11/1000000))</f>
        <v>512.50000000000011</v>
      </c>
      <c r="L11" s="11"/>
      <c r="M11" s="31">
        <f t="shared" si="5"/>
        <v>284.2</v>
      </c>
      <c r="N11" s="12">
        <v>490</v>
      </c>
      <c r="O11" s="22"/>
      <c r="P11" s="22">
        <v>11</v>
      </c>
      <c r="Q11" s="18">
        <f>P11*J11</f>
        <v>3269.7500000000005</v>
      </c>
      <c r="X11" s="19"/>
    </row>
    <row r="12" spans="1:24" s="5" customFormat="1" ht="25.5" customHeight="1" x14ac:dyDescent="0.25">
      <c r="A12" s="25">
        <v>8</v>
      </c>
      <c r="B12" s="61" t="s">
        <v>9</v>
      </c>
      <c r="C12" s="37">
        <v>28</v>
      </c>
      <c r="D12" s="37">
        <v>145</v>
      </c>
      <c r="E12" s="38">
        <v>4000</v>
      </c>
      <c r="F12" s="30">
        <f t="shared" si="0"/>
        <v>25625</v>
      </c>
      <c r="G12" s="31">
        <f t="shared" si="6"/>
        <v>416.15000000000003</v>
      </c>
      <c r="H12" s="32">
        <f t="shared" si="2"/>
        <v>717.50000000000011</v>
      </c>
      <c r="I12" s="52">
        <v>20500</v>
      </c>
      <c r="J12" s="53">
        <f>I12/(1/(C12*D12*E12/1000000000))</f>
        <v>332.92</v>
      </c>
      <c r="K12" s="54">
        <f>(J12/(D12*E12/1000000))</f>
        <v>574.00000000000011</v>
      </c>
      <c r="L12" s="11"/>
      <c r="M12" s="31">
        <f t="shared" si="5"/>
        <v>313.2</v>
      </c>
      <c r="N12" s="12">
        <v>540</v>
      </c>
      <c r="O12" s="22"/>
      <c r="P12" s="22"/>
      <c r="Q12" s="1"/>
      <c r="R12" s="22"/>
      <c r="S12" s="23"/>
      <c r="T12" s="23"/>
    </row>
    <row r="13" spans="1:24" ht="25.5" customHeight="1" thickBot="1" x14ac:dyDescent="0.3">
      <c r="A13" s="42">
        <v>9</v>
      </c>
      <c r="B13" s="62" t="s">
        <v>10</v>
      </c>
      <c r="C13" s="44">
        <v>24</v>
      </c>
      <c r="D13" s="44">
        <v>115</v>
      </c>
      <c r="E13" s="45">
        <v>4000</v>
      </c>
      <c r="F13" s="63">
        <f t="shared" si="0"/>
        <v>25625</v>
      </c>
      <c r="G13" s="46">
        <f t="shared" si="6"/>
        <v>282.89999999999998</v>
      </c>
      <c r="H13" s="47">
        <f t="shared" si="2"/>
        <v>614.99999999999989</v>
      </c>
      <c r="I13" s="52">
        <v>20500</v>
      </c>
      <c r="J13" s="56">
        <f>I13/(1/(C13*D13*E13/1000000000))</f>
        <v>226.31999999999996</v>
      </c>
      <c r="K13" s="57">
        <f>(J13/(D13*E13/1000000))</f>
        <v>491.99999999999989</v>
      </c>
      <c r="L13" s="11"/>
      <c r="M13" s="31">
        <f t="shared" si="5"/>
        <v>0</v>
      </c>
      <c r="N13" s="12"/>
      <c r="O13" s="1"/>
      <c r="P13" s="1"/>
      <c r="Q13" s="1"/>
      <c r="R13" s="39"/>
      <c r="S13" s="39"/>
      <c r="T13" s="5"/>
    </row>
    <row r="14" spans="1:24" ht="19.5" customHeight="1" thickBot="1" x14ac:dyDescent="0.3">
      <c r="Q14" s="65">
        <f>SUM(Q6:Q13)</f>
        <v>15392.630000000001</v>
      </c>
    </row>
    <row r="15" spans="1:24" ht="16.5" thickBot="1" x14ac:dyDescent="0.3">
      <c r="A15" s="6"/>
      <c r="B15" s="7" t="s">
        <v>17</v>
      </c>
      <c r="C15" s="7"/>
      <c r="D15" s="7"/>
      <c r="E15" s="8"/>
      <c r="F15" s="66" t="s">
        <v>16</v>
      </c>
      <c r="G15" s="67"/>
      <c r="H15" s="68"/>
    </row>
    <row r="16" spans="1:24" ht="15.75" customHeight="1" x14ac:dyDescent="0.25">
      <c r="A16" s="16"/>
      <c r="B16" s="14"/>
      <c r="C16" s="59" t="s">
        <v>11</v>
      </c>
      <c r="D16" s="59" t="s">
        <v>12</v>
      </c>
      <c r="E16" s="60" t="s">
        <v>13</v>
      </c>
      <c r="F16" s="69" t="s">
        <v>15</v>
      </c>
      <c r="G16" s="71" t="s">
        <v>0</v>
      </c>
      <c r="H16" s="72"/>
    </row>
    <row r="17" spans="1:8" ht="15.75" x14ac:dyDescent="0.25">
      <c r="A17" s="17"/>
      <c r="B17" s="15"/>
      <c r="C17" s="9" t="s">
        <v>3</v>
      </c>
      <c r="D17" s="9" t="s">
        <v>3</v>
      </c>
      <c r="E17" s="10" t="s">
        <v>3</v>
      </c>
      <c r="F17" s="70"/>
      <c r="G17" s="9" t="s">
        <v>1</v>
      </c>
      <c r="H17" s="10" t="s">
        <v>2</v>
      </c>
    </row>
    <row r="18" spans="1:8" ht="21" x14ac:dyDescent="0.25">
      <c r="A18" s="25">
        <v>1</v>
      </c>
      <c r="B18" s="61" t="s">
        <v>4</v>
      </c>
      <c r="C18" s="28">
        <v>18</v>
      </c>
      <c r="D18" s="28">
        <v>95</v>
      </c>
      <c r="E18" s="29">
        <v>4000</v>
      </c>
      <c r="F18" s="30">
        <v>24375</v>
      </c>
      <c r="G18" s="31">
        <v>166.72499999999999</v>
      </c>
      <c r="H18" s="32">
        <v>438.75</v>
      </c>
    </row>
    <row r="19" spans="1:8" ht="21" x14ac:dyDescent="0.25">
      <c r="A19" s="25">
        <v>2</v>
      </c>
      <c r="B19" s="61" t="s">
        <v>5</v>
      </c>
      <c r="C19" s="28">
        <v>28</v>
      </c>
      <c r="D19" s="28">
        <v>120</v>
      </c>
      <c r="E19" s="29">
        <v>4000</v>
      </c>
      <c r="F19" s="30">
        <v>24375</v>
      </c>
      <c r="G19" s="31">
        <v>327.60000000000002</v>
      </c>
      <c r="H19" s="32">
        <v>682.50000000000011</v>
      </c>
    </row>
    <row r="20" spans="1:8" ht="21" x14ac:dyDescent="0.25">
      <c r="A20" s="25">
        <v>3</v>
      </c>
      <c r="B20" s="61" t="s">
        <v>5</v>
      </c>
      <c r="C20" s="28">
        <v>28</v>
      </c>
      <c r="D20" s="28">
        <v>145</v>
      </c>
      <c r="E20" s="29">
        <v>4000</v>
      </c>
      <c r="F20" s="30">
        <v>24375</v>
      </c>
      <c r="G20" s="31">
        <v>395.85</v>
      </c>
      <c r="H20" s="32">
        <v>682.50000000000011</v>
      </c>
    </row>
    <row r="21" spans="1:8" ht="21" x14ac:dyDescent="0.25">
      <c r="A21" s="25">
        <v>4</v>
      </c>
      <c r="B21" s="61" t="s">
        <v>19</v>
      </c>
      <c r="C21" s="28">
        <v>28</v>
      </c>
      <c r="D21" s="28">
        <v>145</v>
      </c>
      <c r="E21" s="29">
        <v>3000</v>
      </c>
      <c r="F21" s="30">
        <v>24375</v>
      </c>
      <c r="G21" s="31">
        <v>343</v>
      </c>
      <c r="H21" s="32">
        <v>788.50574712643675</v>
      </c>
    </row>
    <row r="22" spans="1:8" ht="21" x14ac:dyDescent="0.25">
      <c r="A22" s="25">
        <v>5</v>
      </c>
      <c r="B22" s="61" t="s">
        <v>6</v>
      </c>
      <c r="C22" s="28">
        <v>28</v>
      </c>
      <c r="D22" s="28">
        <v>145</v>
      </c>
      <c r="E22" s="29">
        <v>4000</v>
      </c>
      <c r="F22" s="30">
        <v>24375</v>
      </c>
      <c r="G22" s="31">
        <v>395.85</v>
      </c>
      <c r="H22" s="32">
        <v>682.50000000000011</v>
      </c>
    </row>
    <row r="23" spans="1:8" ht="21" x14ac:dyDescent="0.25">
      <c r="A23" s="25">
        <v>6</v>
      </c>
      <c r="B23" s="61" t="s">
        <v>7</v>
      </c>
      <c r="C23" s="28">
        <v>27</v>
      </c>
      <c r="D23" s="28">
        <v>145</v>
      </c>
      <c r="E23" s="29">
        <v>4000</v>
      </c>
      <c r="F23" s="30">
        <v>24375</v>
      </c>
      <c r="G23" s="31">
        <v>381.71250000000003</v>
      </c>
      <c r="H23" s="32">
        <v>658.12500000000011</v>
      </c>
    </row>
    <row r="24" spans="1:8" ht="21" x14ac:dyDescent="0.25">
      <c r="A24" s="25">
        <v>7</v>
      </c>
      <c r="B24" s="61" t="s">
        <v>8</v>
      </c>
      <c r="C24" s="28">
        <v>25</v>
      </c>
      <c r="D24" s="28">
        <v>145</v>
      </c>
      <c r="E24" s="29">
        <v>4000</v>
      </c>
      <c r="F24" s="30">
        <v>24375</v>
      </c>
      <c r="G24" s="31">
        <v>353.43750000000006</v>
      </c>
      <c r="H24" s="32">
        <v>609.37500000000011</v>
      </c>
    </row>
    <row r="25" spans="1:8" ht="21" x14ac:dyDescent="0.25">
      <c r="A25" s="25">
        <v>8</v>
      </c>
      <c r="B25" s="61" t="s">
        <v>9</v>
      </c>
      <c r="C25" s="37">
        <v>28</v>
      </c>
      <c r="D25" s="37">
        <v>145</v>
      </c>
      <c r="E25" s="38">
        <v>4000</v>
      </c>
      <c r="F25" s="30">
        <v>24375</v>
      </c>
      <c r="G25" s="31">
        <v>395.85</v>
      </c>
      <c r="H25" s="32">
        <v>682.50000000000011</v>
      </c>
    </row>
    <row r="26" spans="1:8" ht="21.75" thickBot="1" x14ac:dyDescent="0.3">
      <c r="A26" s="42">
        <v>9</v>
      </c>
      <c r="B26" s="62" t="s">
        <v>10</v>
      </c>
      <c r="C26" s="44">
        <v>24</v>
      </c>
      <c r="D26" s="44">
        <v>115</v>
      </c>
      <c r="E26" s="45">
        <v>4000</v>
      </c>
      <c r="F26" s="63">
        <v>24375</v>
      </c>
      <c r="G26" s="46">
        <v>269.09999999999997</v>
      </c>
      <c r="H26" s="47">
        <v>584.99999999999989</v>
      </c>
    </row>
    <row r="27" spans="1:8" ht="15.75" thickBot="1" x14ac:dyDescent="0.3"/>
    <row r="28" spans="1:8" ht="16.5" thickBot="1" x14ac:dyDescent="0.3">
      <c r="A28" s="6"/>
      <c r="B28" s="7" t="s">
        <v>17</v>
      </c>
      <c r="C28" s="7"/>
      <c r="D28" s="7"/>
      <c r="E28" s="8"/>
      <c r="F28" s="66" t="s">
        <v>16</v>
      </c>
      <c r="G28" s="67"/>
      <c r="H28" s="68"/>
    </row>
    <row r="29" spans="1:8" ht="15.75" x14ac:dyDescent="0.25">
      <c r="A29" s="16"/>
      <c r="B29" s="14"/>
      <c r="C29" s="59" t="s">
        <v>11</v>
      </c>
      <c r="D29" s="59" t="s">
        <v>12</v>
      </c>
      <c r="E29" s="60" t="s">
        <v>13</v>
      </c>
      <c r="F29" s="69" t="s">
        <v>15</v>
      </c>
      <c r="G29" s="71" t="s">
        <v>0</v>
      </c>
      <c r="H29" s="72"/>
    </row>
    <row r="30" spans="1:8" ht="15.75" x14ac:dyDescent="0.25">
      <c r="A30" s="17"/>
      <c r="B30" s="15"/>
      <c r="C30" s="9" t="s">
        <v>3</v>
      </c>
      <c r="D30" s="9" t="s">
        <v>3</v>
      </c>
      <c r="E30" s="10" t="s">
        <v>3</v>
      </c>
      <c r="F30" s="70"/>
      <c r="G30" s="9" t="s">
        <v>1</v>
      </c>
      <c r="H30" s="10" t="s">
        <v>2</v>
      </c>
    </row>
    <row r="31" spans="1:8" ht="21" x14ac:dyDescent="0.25">
      <c r="A31" s="25">
        <v>1</v>
      </c>
      <c r="B31" s="61" t="s">
        <v>4</v>
      </c>
      <c r="C31" s="28">
        <v>18</v>
      </c>
      <c r="D31" s="28">
        <v>95</v>
      </c>
      <c r="E31" s="29">
        <v>4000</v>
      </c>
      <c r="F31" s="30">
        <v>24375</v>
      </c>
      <c r="G31" s="31">
        <v>166.72499999999999</v>
      </c>
      <c r="H31" s="32">
        <v>438.75</v>
      </c>
    </row>
    <row r="32" spans="1:8" ht="21" x14ac:dyDescent="0.25">
      <c r="A32" s="25">
        <v>2</v>
      </c>
      <c r="B32" s="61" t="s">
        <v>5</v>
      </c>
      <c r="C32" s="28">
        <v>28</v>
      </c>
      <c r="D32" s="28">
        <v>120</v>
      </c>
      <c r="E32" s="29">
        <v>4000</v>
      </c>
      <c r="F32" s="30">
        <v>24375</v>
      </c>
      <c r="G32" s="31">
        <v>327.60000000000002</v>
      </c>
      <c r="H32" s="32">
        <v>682.50000000000011</v>
      </c>
    </row>
    <row r="33" spans="1:8" ht="21" x14ac:dyDescent="0.25">
      <c r="A33" s="25">
        <v>3</v>
      </c>
      <c r="B33" s="61" t="s">
        <v>5</v>
      </c>
      <c r="C33" s="28">
        <v>28</v>
      </c>
      <c r="D33" s="28">
        <v>145</v>
      </c>
      <c r="E33" s="29">
        <v>4000</v>
      </c>
      <c r="F33" s="30">
        <v>24375</v>
      </c>
      <c r="G33" s="31">
        <v>395.85</v>
      </c>
      <c r="H33" s="32">
        <v>682.50000000000011</v>
      </c>
    </row>
    <row r="34" spans="1:8" ht="21" x14ac:dyDescent="0.25">
      <c r="A34" s="25">
        <v>4</v>
      </c>
      <c r="B34" s="61" t="s">
        <v>19</v>
      </c>
      <c r="C34" s="28">
        <v>28</v>
      </c>
      <c r="D34" s="28">
        <v>145</v>
      </c>
      <c r="E34" s="29">
        <v>3000</v>
      </c>
      <c r="F34" s="30">
        <v>24375</v>
      </c>
      <c r="G34" s="31">
        <v>343</v>
      </c>
      <c r="H34" s="32">
        <v>788.50574712643675</v>
      </c>
    </row>
    <row r="35" spans="1:8" ht="21" x14ac:dyDescent="0.25">
      <c r="A35" s="25">
        <v>5</v>
      </c>
      <c r="B35" s="61" t="s">
        <v>6</v>
      </c>
      <c r="C35" s="28">
        <v>28</v>
      </c>
      <c r="D35" s="28">
        <v>145</v>
      </c>
      <c r="E35" s="29">
        <v>4000</v>
      </c>
      <c r="F35" s="30">
        <v>24375</v>
      </c>
      <c r="G35" s="31">
        <v>395.85</v>
      </c>
      <c r="H35" s="32">
        <v>682.50000000000011</v>
      </c>
    </row>
    <row r="36" spans="1:8" ht="21" x14ac:dyDescent="0.25">
      <c r="A36" s="25">
        <v>6</v>
      </c>
      <c r="B36" s="61" t="s">
        <v>7</v>
      </c>
      <c r="C36" s="28">
        <v>27</v>
      </c>
      <c r="D36" s="28">
        <v>145</v>
      </c>
      <c r="E36" s="29">
        <v>4000</v>
      </c>
      <c r="F36" s="30">
        <v>24375</v>
      </c>
      <c r="G36" s="31">
        <v>381.71250000000003</v>
      </c>
      <c r="H36" s="32">
        <v>658.12500000000011</v>
      </c>
    </row>
    <row r="37" spans="1:8" ht="21" x14ac:dyDescent="0.25">
      <c r="A37" s="25">
        <v>7</v>
      </c>
      <c r="B37" s="61" t="s">
        <v>8</v>
      </c>
      <c r="C37" s="28">
        <v>25</v>
      </c>
      <c r="D37" s="28">
        <v>145</v>
      </c>
      <c r="E37" s="29">
        <v>4000</v>
      </c>
      <c r="F37" s="30">
        <v>24375</v>
      </c>
      <c r="G37" s="31">
        <v>353.43750000000006</v>
      </c>
      <c r="H37" s="32">
        <v>609.37500000000011</v>
      </c>
    </row>
    <row r="38" spans="1:8" ht="21" x14ac:dyDescent="0.25">
      <c r="A38" s="25">
        <v>8</v>
      </c>
      <c r="B38" s="61" t="s">
        <v>9</v>
      </c>
      <c r="C38" s="37">
        <v>28</v>
      </c>
      <c r="D38" s="37">
        <v>145</v>
      </c>
      <c r="E38" s="38">
        <v>4000</v>
      </c>
      <c r="F38" s="30">
        <v>24375</v>
      </c>
      <c r="G38" s="31">
        <v>395.85</v>
      </c>
      <c r="H38" s="32">
        <v>682.50000000000011</v>
      </c>
    </row>
    <row r="39" spans="1:8" ht="21.75" thickBot="1" x14ac:dyDescent="0.3">
      <c r="A39" s="42">
        <v>9</v>
      </c>
      <c r="B39" s="62" t="s">
        <v>10</v>
      </c>
      <c r="C39" s="44">
        <v>24</v>
      </c>
      <c r="D39" s="44">
        <v>115</v>
      </c>
      <c r="E39" s="45">
        <v>4000</v>
      </c>
      <c r="F39" s="63">
        <v>24375</v>
      </c>
      <c r="G39" s="46">
        <v>269.09999999999997</v>
      </c>
      <c r="H39" s="47">
        <v>584.99999999999989</v>
      </c>
    </row>
  </sheetData>
  <mergeCells count="15">
    <mergeCell ref="F2:H2"/>
    <mergeCell ref="I2:K2"/>
    <mergeCell ref="L2:N2"/>
    <mergeCell ref="F3:F4"/>
    <mergeCell ref="G3:H3"/>
    <mergeCell ref="I3:I4"/>
    <mergeCell ref="J3:K3"/>
    <mergeCell ref="L3:L4"/>
    <mergeCell ref="M3:N3"/>
    <mergeCell ref="F15:H15"/>
    <mergeCell ref="F16:F17"/>
    <mergeCell ref="G16:H16"/>
    <mergeCell ref="F28:H28"/>
    <mergeCell ref="F29:F30"/>
    <mergeCell ref="G29:H29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view="pageBreakPreview" zoomScale="130" zoomScaleNormal="100" zoomScaleSheetLayoutView="130" workbookViewId="0">
      <selection activeCell="A10" sqref="A10:XFD10"/>
    </sheetView>
  </sheetViews>
  <sheetFormatPr defaultRowHeight="15" outlineLevelCol="1" x14ac:dyDescent="0.25"/>
  <cols>
    <col min="1" max="1" width="3.7109375" customWidth="1"/>
    <col min="2" max="2" width="28.140625" bestFit="1" customWidth="1"/>
    <col min="3" max="5" width="5.7109375" customWidth="1"/>
    <col min="6" max="6" width="10.7109375" customWidth="1"/>
    <col min="7" max="8" width="9.7109375" customWidth="1"/>
    <col min="9" max="9" width="10.7109375" hidden="1" customWidth="1" outlineLevel="1"/>
    <col min="10" max="11" width="9.7109375" hidden="1" customWidth="1" outlineLevel="1"/>
    <col min="12" max="12" width="10.7109375" hidden="1" customWidth="1" outlineLevel="1"/>
    <col min="13" max="14" width="9.7109375" hidden="1" customWidth="1" outlineLevel="1"/>
    <col min="15" max="15" width="9.140625" collapsed="1"/>
    <col min="18" max="18" width="11.42578125" customWidth="1"/>
    <col min="19" max="20" width="11.7109375" bestFit="1" customWidth="1"/>
  </cols>
  <sheetData>
    <row r="1" spans="1:24" s="5" customFormat="1" ht="17.100000000000001" customHeight="1" thickBot="1" x14ac:dyDescent="0.3">
      <c r="A1" s="6"/>
      <c r="B1" s="7" t="s">
        <v>17</v>
      </c>
      <c r="C1" s="7"/>
      <c r="D1" s="7"/>
      <c r="E1" s="8"/>
      <c r="F1" s="66" t="s">
        <v>16</v>
      </c>
      <c r="G1" s="67"/>
      <c r="H1" s="68"/>
      <c r="I1" s="73" t="s">
        <v>21</v>
      </c>
      <c r="J1" s="73"/>
      <c r="K1" s="74"/>
      <c r="L1" s="66" t="s">
        <v>18</v>
      </c>
      <c r="M1" s="67"/>
      <c r="N1" s="68"/>
      <c r="O1" s="4"/>
      <c r="P1" s="4"/>
      <c r="Q1" s="4"/>
    </row>
    <row r="2" spans="1:24" s="5" customFormat="1" ht="17.100000000000001" customHeight="1" x14ac:dyDescent="0.25">
      <c r="A2" s="16"/>
      <c r="B2" s="14"/>
      <c r="C2" s="40" t="s">
        <v>11</v>
      </c>
      <c r="D2" s="40" t="s">
        <v>12</v>
      </c>
      <c r="E2" s="41" t="s">
        <v>13</v>
      </c>
      <c r="F2" s="69" t="s">
        <v>15</v>
      </c>
      <c r="G2" s="71" t="s">
        <v>0</v>
      </c>
      <c r="H2" s="72"/>
      <c r="I2" s="75" t="s">
        <v>15</v>
      </c>
      <c r="J2" s="77" t="s">
        <v>14</v>
      </c>
      <c r="K2" s="78"/>
      <c r="L2" s="69" t="s">
        <v>15</v>
      </c>
      <c r="M2" s="71" t="s">
        <v>14</v>
      </c>
      <c r="N2" s="72"/>
      <c r="O2" s="4"/>
      <c r="P2" s="4"/>
      <c r="Q2" s="4"/>
    </row>
    <row r="3" spans="1:24" s="5" customFormat="1" ht="17.100000000000001" customHeight="1" x14ac:dyDescent="0.25">
      <c r="A3" s="17"/>
      <c r="B3" s="15"/>
      <c r="C3" s="9" t="s">
        <v>3</v>
      </c>
      <c r="D3" s="9" t="s">
        <v>3</v>
      </c>
      <c r="E3" s="10" t="s">
        <v>3</v>
      </c>
      <c r="F3" s="70"/>
      <c r="G3" s="9" t="s">
        <v>1</v>
      </c>
      <c r="H3" s="10" t="s">
        <v>2</v>
      </c>
      <c r="I3" s="76"/>
      <c r="J3" s="50" t="s">
        <v>1</v>
      </c>
      <c r="K3" s="51" t="s">
        <v>2</v>
      </c>
      <c r="L3" s="70"/>
      <c r="M3" s="9" t="s">
        <v>1</v>
      </c>
      <c r="N3" s="10" t="s">
        <v>2</v>
      </c>
      <c r="O3" s="2"/>
      <c r="P3" s="3"/>
      <c r="Q3" s="3"/>
    </row>
    <row r="4" spans="1:24" s="5" customFormat="1" ht="17.100000000000001" customHeight="1" x14ac:dyDescent="0.25">
      <c r="A4" s="25">
        <v>1</v>
      </c>
      <c r="B4" s="26" t="s">
        <v>4</v>
      </c>
      <c r="C4" s="28">
        <v>18</v>
      </c>
      <c r="D4" s="28">
        <v>95</v>
      </c>
      <c r="E4" s="29">
        <v>4000</v>
      </c>
      <c r="F4" s="30">
        <v>31360</v>
      </c>
      <c r="G4" s="31">
        <f>F4/(1/(C4*D4*E4/1000000000))</f>
        <v>214.50239999999999</v>
      </c>
      <c r="H4" s="32">
        <f>(G4/(D4*E4/1000000))</f>
        <v>564.48</v>
      </c>
      <c r="I4" s="52">
        <v>24500</v>
      </c>
      <c r="J4" s="53">
        <f>I4/(1/(C4*D4*E4/1000000000))</f>
        <v>167.57999999999998</v>
      </c>
      <c r="K4" s="54">
        <f>(J4/(D4*E4/1000000))</f>
        <v>440.99999999999994</v>
      </c>
      <c r="L4" s="11"/>
      <c r="M4" s="31">
        <f>N4/(1/(D4*E4/1000000))</f>
        <v>133</v>
      </c>
      <c r="N4" s="12">
        <v>350</v>
      </c>
      <c r="O4" s="20">
        <f>50*J4</f>
        <v>8379</v>
      </c>
      <c r="P4" s="49"/>
      <c r="Q4" s="21"/>
    </row>
    <row r="5" spans="1:24" s="5" customFormat="1" ht="17.100000000000001" customHeight="1" x14ac:dyDescent="0.25">
      <c r="A5" s="25">
        <v>2</v>
      </c>
      <c r="B5" s="26" t="s">
        <v>5</v>
      </c>
      <c r="C5" s="28">
        <v>28</v>
      </c>
      <c r="D5" s="28">
        <v>120</v>
      </c>
      <c r="E5" s="29">
        <v>4000</v>
      </c>
      <c r="F5" s="30">
        <v>31360</v>
      </c>
      <c r="G5" s="31">
        <f t="shared" ref="G5" si="0">F5/(1/(C5*D5*E5/1000000000))</f>
        <v>421.47840000000002</v>
      </c>
      <c r="H5" s="32">
        <f t="shared" ref="H5" si="1">(G5/(D5*E5/1000000))</f>
        <v>878.08</v>
      </c>
      <c r="I5" s="52">
        <v>24500</v>
      </c>
      <c r="J5" s="53">
        <f t="shared" ref="J5" si="2">I5/(1/(C5*D5*E5/1000000000))</f>
        <v>329.28000000000003</v>
      </c>
      <c r="K5" s="54">
        <f t="shared" ref="K5" si="3">(J5/(D5*E5/1000000))</f>
        <v>686.00000000000011</v>
      </c>
      <c r="L5" s="11"/>
      <c r="M5" s="31">
        <f t="shared" ref="M5:M13" si="4">N5/(1/(D5*E5/1000000))</f>
        <v>259.2</v>
      </c>
      <c r="N5" s="12">
        <v>540</v>
      </c>
      <c r="O5" s="1">
        <f>6*J5</f>
        <v>1975.6800000000003</v>
      </c>
      <c r="P5" s="1"/>
      <c r="Q5" s="1"/>
    </row>
    <row r="6" spans="1:24" s="5" customFormat="1" ht="17.100000000000001" customHeight="1" x14ac:dyDescent="0.25">
      <c r="A6" s="25">
        <v>3</v>
      </c>
      <c r="B6" s="26" t="s">
        <v>5</v>
      </c>
      <c r="C6" s="28">
        <v>28</v>
      </c>
      <c r="D6" s="28">
        <v>145</v>
      </c>
      <c r="E6" s="29">
        <v>4000</v>
      </c>
      <c r="F6" s="30">
        <v>31360</v>
      </c>
      <c r="G6" s="31">
        <f t="shared" ref="G6" si="5">F6/(1/(C6*D6*E6/1000000000))</f>
        <v>509.28640000000001</v>
      </c>
      <c r="H6" s="32">
        <f t="shared" ref="H6" si="6">(G6/(D6*E6/1000000))</f>
        <v>878.08</v>
      </c>
      <c r="I6" s="52">
        <v>24500</v>
      </c>
      <c r="J6" s="53">
        <f t="shared" ref="J6" si="7">I6/(1/(C6*D6*E6/1000000000))</f>
        <v>397.88</v>
      </c>
      <c r="K6" s="54">
        <f t="shared" ref="K6" si="8">(J6/(D6*E6/1000000))</f>
        <v>686</v>
      </c>
      <c r="L6" s="11"/>
      <c r="M6" s="31">
        <f t="shared" si="4"/>
        <v>313.2</v>
      </c>
      <c r="N6" s="12">
        <v>540</v>
      </c>
      <c r="O6" s="1"/>
      <c r="P6" s="1"/>
      <c r="Q6" s="1"/>
    </row>
    <row r="7" spans="1:24" s="5" customFormat="1" ht="17.100000000000001" customHeight="1" x14ac:dyDescent="0.25">
      <c r="A7" s="25">
        <v>4</v>
      </c>
      <c r="B7" s="26" t="s">
        <v>19</v>
      </c>
      <c r="C7" s="28">
        <v>28</v>
      </c>
      <c r="D7" s="28">
        <v>145</v>
      </c>
      <c r="E7" s="29">
        <v>3000</v>
      </c>
      <c r="F7" s="30">
        <v>31360</v>
      </c>
      <c r="G7" s="31">
        <v>343</v>
      </c>
      <c r="H7" s="32">
        <f t="shared" ref="H7:H12" si="9">(G7/(D7*E7/1000000))</f>
        <v>788.50574712643675</v>
      </c>
      <c r="I7" s="52">
        <v>24500</v>
      </c>
      <c r="J7" s="55"/>
      <c r="K7" s="55"/>
      <c r="L7" s="11"/>
      <c r="M7" s="31">
        <f t="shared" si="4"/>
        <v>269.7</v>
      </c>
      <c r="N7" s="12">
        <v>620</v>
      </c>
    </row>
    <row r="8" spans="1:24" s="5" customFormat="1" ht="17.100000000000001" customHeight="1" x14ac:dyDescent="0.25">
      <c r="A8" s="25">
        <v>5</v>
      </c>
      <c r="B8" s="26" t="s">
        <v>6</v>
      </c>
      <c r="C8" s="28">
        <v>28</v>
      </c>
      <c r="D8" s="28">
        <v>145</v>
      </c>
      <c r="E8" s="29">
        <v>4000</v>
      </c>
      <c r="F8" s="30">
        <v>31360</v>
      </c>
      <c r="G8" s="31">
        <f t="shared" ref="G8:G13" si="10">F8/(1/(C8*D8*E8/1000000000))</f>
        <v>509.28640000000001</v>
      </c>
      <c r="H8" s="32">
        <f t="shared" si="9"/>
        <v>878.08</v>
      </c>
      <c r="I8" s="52">
        <v>24500</v>
      </c>
      <c r="J8" s="53">
        <f>I8/(1/(C8*D8*E8/1000000000))</f>
        <v>397.88</v>
      </c>
      <c r="K8" s="54">
        <f>(J8/(D8*E8/1000000))</f>
        <v>686</v>
      </c>
      <c r="L8" s="11"/>
      <c r="M8" s="31">
        <f t="shared" si="4"/>
        <v>313.2</v>
      </c>
      <c r="N8" s="12">
        <v>540</v>
      </c>
      <c r="O8" s="18"/>
      <c r="P8" s="1"/>
      <c r="Q8" s="1"/>
      <c r="R8" s="19"/>
      <c r="S8" s="19"/>
    </row>
    <row r="9" spans="1:24" s="5" customFormat="1" ht="17.100000000000001" customHeight="1" x14ac:dyDescent="0.25">
      <c r="A9" s="25">
        <v>6</v>
      </c>
      <c r="B9" s="26" t="s">
        <v>7</v>
      </c>
      <c r="C9" s="28">
        <v>27</v>
      </c>
      <c r="D9" s="28">
        <v>145</v>
      </c>
      <c r="E9" s="29">
        <v>4000</v>
      </c>
      <c r="F9" s="30">
        <v>31360</v>
      </c>
      <c r="G9" s="31">
        <f t="shared" si="10"/>
        <v>491.0976</v>
      </c>
      <c r="H9" s="32">
        <f t="shared" si="9"/>
        <v>846.72</v>
      </c>
      <c r="I9" s="52">
        <v>24500</v>
      </c>
      <c r="J9" s="53">
        <f>I9/(1/(C9*D9*E9/1000000000))</f>
        <v>383.67</v>
      </c>
      <c r="K9" s="54">
        <f>(J9/(D9*E9/1000000))</f>
        <v>661.50000000000011</v>
      </c>
      <c r="L9" s="11"/>
      <c r="M9" s="31">
        <f t="shared" si="4"/>
        <v>313.2</v>
      </c>
      <c r="N9" s="12">
        <v>540</v>
      </c>
      <c r="O9" s="1"/>
      <c r="P9" s="1"/>
      <c r="Q9" s="1"/>
      <c r="R9" s="24"/>
    </row>
    <row r="10" spans="1:24" s="5" customFormat="1" ht="17.100000000000001" customHeight="1" x14ac:dyDescent="0.25">
      <c r="A10" s="25">
        <v>7</v>
      </c>
      <c r="B10" s="26" t="s">
        <v>8</v>
      </c>
      <c r="C10" s="28">
        <v>25</v>
      </c>
      <c r="D10" s="28">
        <v>145</v>
      </c>
      <c r="E10" s="29">
        <v>4000</v>
      </c>
      <c r="F10" s="30">
        <v>31360</v>
      </c>
      <c r="G10" s="31">
        <f t="shared" si="10"/>
        <v>454.72</v>
      </c>
      <c r="H10" s="32">
        <f t="shared" si="9"/>
        <v>784.00000000000011</v>
      </c>
      <c r="I10" s="52">
        <v>24500</v>
      </c>
      <c r="J10" s="53">
        <f>I10/(1/(C10*D10*E10/1000000000))</f>
        <v>355.25000000000006</v>
      </c>
      <c r="K10" s="54">
        <f>(J10/(D10*E10/1000000))</f>
        <v>612.50000000000011</v>
      </c>
      <c r="L10" s="11"/>
      <c r="M10" s="31">
        <f t="shared" si="4"/>
        <v>284.2</v>
      </c>
      <c r="N10" s="12">
        <v>490</v>
      </c>
      <c r="O10" s="22"/>
      <c r="P10" s="22"/>
      <c r="Q10" s="1"/>
      <c r="X10" s="19"/>
    </row>
    <row r="11" spans="1:24" s="5" customFormat="1" ht="17.100000000000001" customHeight="1" x14ac:dyDescent="0.25">
      <c r="A11" s="25">
        <v>8</v>
      </c>
      <c r="B11" s="26" t="s">
        <v>9</v>
      </c>
      <c r="C11" s="37">
        <v>28</v>
      </c>
      <c r="D11" s="37">
        <v>145</v>
      </c>
      <c r="E11" s="38">
        <v>4000</v>
      </c>
      <c r="F11" s="30">
        <v>31360</v>
      </c>
      <c r="G11" s="31">
        <f t="shared" si="10"/>
        <v>509.28640000000001</v>
      </c>
      <c r="H11" s="32">
        <f t="shared" si="9"/>
        <v>878.08</v>
      </c>
      <c r="I11" s="52">
        <v>24500</v>
      </c>
      <c r="J11" s="53">
        <f>I11/(1/(C11*D11*E11/1000000000))</f>
        <v>397.88</v>
      </c>
      <c r="K11" s="54">
        <f>(J11/(D11*E11/1000000))</f>
        <v>686</v>
      </c>
      <c r="L11" s="11"/>
      <c r="M11" s="31">
        <f t="shared" si="4"/>
        <v>313.2</v>
      </c>
      <c r="N11" s="12">
        <v>540</v>
      </c>
      <c r="O11" s="22"/>
      <c r="P11" s="22"/>
      <c r="Q11" s="1"/>
      <c r="R11" s="22"/>
      <c r="S11" s="23"/>
      <c r="T11" s="23"/>
    </row>
    <row r="12" spans="1:24" ht="16.5" thickBot="1" x14ac:dyDescent="0.3">
      <c r="A12" s="25">
        <v>9</v>
      </c>
      <c r="B12" s="27" t="s">
        <v>10</v>
      </c>
      <c r="C12" s="33">
        <v>24</v>
      </c>
      <c r="D12" s="33">
        <v>115</v>
      </c>
      <c r="E12" s="34">
        <v>4000</v>
      </c>
      <c r="F12" s="30">
        <v>31360</v>
      </c>
      <c r="G12" s="35">
        <f t="shared" si="10"/>
        <v>346.21439999999996</v>
      </c>
      <c r="H12" s="36">
        <f t="shared" si="9"/>
        <v>752.63999999999987</v>
      </c>
      <c r="I12" s="52">
        <v>24500</v>
      </c>
      <c r="J12" s="56">
        <f>I12/(1/(C12*D12*E12/1000000000))</f>
        <v>270.47999999999996</v>
      </c>
      <c r="K12" s="57">
        <f>(J12/(D12*E12/1000000))</f>
        <v>587.99999999999989</v>
      </c>
      <c r="L12" s="11"/>
      <c r="M12" s="31">
        <f t="shared" si="4"/>
        <v>0</v>
      </c>
      <c r="N12" s="12"/>
      <c r="O12" s="1"/>
      <c r="P12" s="1"/>
      <c r="Q12" s="1"/>
      <c r="R12" s="39"/>
      <c r="S12" s="39"/>
      <c r="T12" s="5"/>
    </row>
    <row r="13" spans="1:24" ht="16.5" thickBot="1" x14ac:dyDescent="0.3">
      <c r="A13" s="42">
        <v>11</v>
      </c>
      <c r="B13" s="43" t="s">
        <v>20</v>
      </c>
      <c r="C13" s="44">
        <v>22</v>
      </c>
      <c r="D13" s="44">
        <v>146</v>
      </c>
      <c r="E13" s="45">
        <v>3000</v>
      </c>
      <c r="F13" s="30">
        <v>30080</v>
      </c>
      <c r="G13" s="46">
        <f t="shared" si="10"/>
        <v>289.85088000000002</v>
      </c>
      <c r="H13" s="47">
        <f t="shared" ref="H13" si="11">(G13/(D13*E13/1000000))</f>
        <v>661.76</v>
      </c>
      <c r="I13" s="58"/>
      <c r="J13" s="58"/>
      <c r="K13" s="58"/>
      <c r="L13" s="48"/>
      <c r="M13" s="46">
        <f t="shared" si="4"/>
        <v>197.1</v>
      </c>
      <c r="N13" s="13">
        <v>450</v>
      </c>
    </row>
  </sheetData>
  <mergeCells count="9">
    <mergeCell ref="L1:N1"/>
    <mergeCell ref="L2:L3"/>
    <mergeCell ref="M2:N2"/>
    <mergeCell ref="I1:K1"/>
    <mergeCell ref="F2:F3"/>
    <mergeCell ref="G2:H2"/>
    <mergeCell ref="I2:I3"/>
    <mergeCell ref="J2:K2"/>
    <mergeCell ref="F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сорт C</vt:lpstr>
      <vt:lpstr>В</vt:lpstr>
      <vt:lpstr>'сорт C'!Область_печати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Соколов</cp:lastModifiedBy>
  <cp:lastPrinted>2018-08-20T04:18:40Z</cp:lastPrinted>
  <dcterms:created xsi:type="dcterms:W3CDTF">2016-03-17T06:37:18Z</dcterms:created>
  <dcterms:modified xsi:type="dcterms:W3CDTF">2018-08-28T01:05:03Z</dcterms:modified>
</cp:coreProperties>
</file>